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<sst xmlns="http://schemas.openxmlformats.org/spreadsheetml/2006/main" count="676" uniqueCount="343">
  <si>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</si>
  <si>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</si>
  <si>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</si>
  <si>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</si>
  <si>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</si>
  <si>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</si>
  <si>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</si>
  <si>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</si>
  <si>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</si>
  <si>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</si>
  <si>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</si>
  <si>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</si>
  <si>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</si>
  <si>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</si>
  <si>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</si>
  <si>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</si>
  <si>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</si>
  <si>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</si>
  <si>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</si>
  <si>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</si>
  <si>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</si>
  <si>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</si>
  <si>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</si>
  <si>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</si>
  <si>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</si>
  <si>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</si>
  <si>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</si>
  <si>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</si>
  <si>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</si>
  <si>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</si>
  <si>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</si>
  <si>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</si>
  <si>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</si>
  <si>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</si>
  <si>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</si>
  <si>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</si>
  <si>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</si>
  <si>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</si>
  <si>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</si>
  <si>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</si>
  <si>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</si>
  <si>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</si>
  <si>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</si>
  <si>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</si>
  <si>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</si>
  <si>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</si>
  <si>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</si>
  <si>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</si>
  <si>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</si>
  <si>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</si>
  <si>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</si>
  <si>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</si>
  <si>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</si>
  <si>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</si>
  <si>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</si>
  <si>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</si>
  <si>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</si>
  <si>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</si>
  <si>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</si>
  <si>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</si>
  <si>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</si>
  <si>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</si>
  <si>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</si>
  <si>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</si>
  <si>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</si>
  <si>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</si>
  <si>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</si>
  <si>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</si>
  <si>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</si>
  <si>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</si>
  <si>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</si>
  <si>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</si>
  <si>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</si>
  <si>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</si>
  <si>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</si>
  <si>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</si>
  <si>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</si>
  <si>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</si>
  <si>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</si>
  <si>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</si>
  <si>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</si>
  <si>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</si>
  <si>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</si>
  <si>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</si>
  <si>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</si>
  <si>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</si>
  <si>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</si>
  <si>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</si>
  <si>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</si>
  <si>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</si>
  <si>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</si>
  <si>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</si>
  <si>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</si>
  <si>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</si>
  <si>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</si>
  <si>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</si>
  <si>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</si>
  <si>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</si>
  <si>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</si>
  <si>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</si>
  <si>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</si>
  <si>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</si>
  <si>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</si>
  <si>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</si>
  <si>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</si>
  <si>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</si>
  <si>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</si>
  <si>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</si>
  <si>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</si>
  <si>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</si>
  <si>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</si>
  <si>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</si>
  <si>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</si>
  <si>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</si>
  <si>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</si>
  <si>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</si>
  <si>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</si>
  <si>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</si>
  <si>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</si>
  <si>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</si>
  <si>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</si>
  <si>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</si>
  <si>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</si>
  <si>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</si>
  <si>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</si>
  <si>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</si>
  <si>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</si>
  <si>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</si>
  <si>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</si>
  <si>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</si>
  <si>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</si>
  <si>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</si>
  <si>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</si>
  <si>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</si>
  <si>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</si>
  <si>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</si>
  <si>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</si>
  <si>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</si>
  <si>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</si>
  <si>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</si>
  <si>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</si>
  <si>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</si>
  <si>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</si>
  <si>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</si>
  <si>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</si>
  <si>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</si>
  <si>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</si>
  <si>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</si>
  <si>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</si>
  <si>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</si>
  <si>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</si>
  <si>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</si>
  <si>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</si>
  <si>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</si>
  <si>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</si>
  <si>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</si>
  <si>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</si>
  <si>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</si>
  <si>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</si>
  <si>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</si>
  <si>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</si>
  <si>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</si>
  <si>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</si>
  <si>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</si>
  <si>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</si>
  <si>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</si>
  <si>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</si>
  <si>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</si>
  <si>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</si>
  <si>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</si>
  <si>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</si>
  <si>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</si>
  <si>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</si>
  <si>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</si>
  <si>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</si>
  <si>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</si>
  <si>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</si>
  <si>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</si>
  <si>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</si>
  <si>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</si>
  <si>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</si>
  <si>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</si>
  <si>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</si>
  <si>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</si>
  <si>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</si>
  <si>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</si>
  <si>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</si>
  <si>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</si>
  <si>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</si>
  <si>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</si>
  <si>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</si>
  <si>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</si>
  <si>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</si>
  <si>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</si>
  <si>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</si>
  <si>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</si>
  <si>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</si>
  <si>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</si>
  <si>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</si>
  <si>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</si>
  <si>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</si>
  <si>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</si>
  <si>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</si>
  <si>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</si>
  <si>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</si>
  <si>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</si>
  <si>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</si>
  <si>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</si>
  <si>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</si>
  <si>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</si>
  <si>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</si>
  <si>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</si>
  <si>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</si>
  <si>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</si>
  <si>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</si>
  <si>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</si>
  <si>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</si>
  <si>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</si>
  <si>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</si>
  <si>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</si>
  <si>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</si>
  <si>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</si>
  <si>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</si>
  <si>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</si>
  <si>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</si>
  <si>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</si>
  <si>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</si>
  <si>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</si>
  <si>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</si>
  <si>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</si>
  <si>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</si>
  <si>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</si>
  <si>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</si>
  <si>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</si>
  <si>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</si>
  <si>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</si>
  <si>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</si>
  <si>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</si>
  <si>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</si>
  <si>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</si>
  <si>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</si>
  <si>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</si>
  <si>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</si>
  <si>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</si>
  <si>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</si>
  <si>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</si>
  <si>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</si>
  <si>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</si>
  <si>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</si>
  <si>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</si>
  <si>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</si>
  <si>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</si>
  <si>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</si>
  <si>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</si>
  <si>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</si>
  <si>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</si>
  <si>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</si>
  <si>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</si>
  <si>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</si>
  <si>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</si>
  <si>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</si>
  <si>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</si>
  <si>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</si>
  <si>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</si>
  <si>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</si>
  <si>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</si>
  <si>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</si>
  <si>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</si>
  <si>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</si>
  <si>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</si>
  <si>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</si>
  <si>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</si>
  <si>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</si>
  <si>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</si>
  <si>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</si>
  <si>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</si>
  <si>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</si>
  <si>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</si>
  <si>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</si>
  <si>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</si>
  <si>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</si>
  <si>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</si>
  <si>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</si>
  <si>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</si>
  <si>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</si>
  <si>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</si>
  <si>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</si>
  <si>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</si>
  <si>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</si>
  <si>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</si>
  <si>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</si>
  <si>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</si>
  <si>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</si>
  <si>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</si>
  <si>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</si>
  <si>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</si>
  <si>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</si>
  <si>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</si>
  <si>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</si>
  <si>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</si>
  <si>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</si>
  <si>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</si>
  <si>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</si>
  <si>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руб. с 1 квартиры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</si>
  <si>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</si>
  <si>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</si>
  <si>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</si>
  <si>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</si>
  <si>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</si>
  <si>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</si>
  <si>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</si>
  <si>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</si>
  <si>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</si>
  <si>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</si>
  <si>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</si>
  <si>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</si>
  <si>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</si>
  <si>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</si>
  <si>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</si>
  <si>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</si>
  <si>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</si>
  <si>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</si>
  <si>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ж/б блоки</t>
  </si>
  <si>
    <t>железобетонные</t>
  </si>
  <si>
    <t>кирпичные</t>
  </si>
  <si>
    <t>соответствует материалу стен</t>
  </si>
  <si>
    <t>шиферная</t>
  </si>
  <si>
    <t>емкостной</t>
  </si>
  <si>
    <t>Прочистка системы канализации</t>
  </si>
  <si>
    <t>Работы, выполняемые в целях надлежащего содержания систем внутридомового газового оборудования</t>
  </si>
  <si>
    <t>1 раз в год</t>
  </si>
  <si>
    <t>Архангельская обл., МО "Каргопольский муниципальный район", г. Каргополь, пер. Ленинградский, д.8б</t>
  </si>
  <si>
    <t>На специальном счете регионального оператора</t>
  </si>
  <si>
    <t>Прочие работы и услуги</t>
  </si>
  <si>
    <t>промывка, опрессовка системы</t>
  </si>
  <si>
    <t>Стандарт 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</si>
  <si>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</si>
  <si>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</si>
  <si>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Протокол общего собрания собственников от 04.12.2009г.</t>
  </si>
  <si>
    <t>Договор управления от 20.02.2014г.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</si>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</sst>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7">
      <selection activeCell="A1" sqref="A1:I1"/>
    </sheetView>
  </sheetViews>
  <sheetFormatPr defaultColWidth="9.140625" defaultRowHeight="15"/>
  <cols>
    <col min="1" max="16384" width="9.140625" style="54" customWidth="1"/>
  </cols>
  <sheetData>
    <row r="1" spans="1:9" ht="90.75" customHeight="1">
      <c r="A1" s="57" t="s">
        <v>340</v>
      </c>
      <c r="B1" s="57"/>
      <c r="C1" s="57"/>
      <c r="D1" s="57"/>
      <c r="E1" s="57"/>
      <c r="F1" s="57"/>
      <c r="G1" s="57"/>
      <c r="H1" s="57"/>
      <c r="I1" s="57"/>
    </row>
    <row r="6" spans="1:9" ht="63" customHeight="1">
      <c r="A6" s="58" t="s">
        <v>335</v>
      </c>
      <c r="B6" s="58"/>
      <c r="C6" s="58"/>
      <c r="D6" s="58"/>
      <c r="E6" s="58"/>
      <c r="F6" s="58"/>
      <c r="G6" s="58"/>
      <c r="H6" s="58"/>
      <c r="I6" s="58"/>
    </row>
    <row r="7" spans="1:9" ht="39.75" customHeight="1">
      <c r="A7" s="58" t="s">
        <v>336</v>
      </c>
      <c r="B7" s="58"/>
      <c r="C7" s="58"/>
      <c r="D7" s="58"/>
      <c r="E7" s="58"/>
      <c r="F7" s="58"/>
      <c r="G7" s="58"/>
      <c r="H7" s="58"/>
      <c r="I7" s="58"/>
    </row>
    <row r="12" ht="15">
      <c r="A12" s="54" t="s">
        <v>337</v>
      </c>
    </row>
    <row r="13" spans="1:9" ht="44.25" customHeight="1">
      <c r="A13" s="57" t="str">
        <f>'2.1'!D13</f>
        <v>Архангельская обл., МО "Каргопольский муниципальный район", г. Каргополь, пер. Ленинградский, д.8б</v>
      </c>
      <c r="B13" s="57"/>
      <c r="C13" s="57"/>
      <c r="D13" s="57"/>
      <c r="E13" s="57"/>
      <c r="F13" s="57"/>
      <c r="G13" s="57"/>
      <c r="H13" s="57"/>
      <c r="I13" s="57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1" t="s">
        <v>255</v>
      </c>
      <c r="B1" s="72"/>
      <c r="C1" s="72"/>
      <c r="D1" s="73"/>
    </row>
    <row r="2" spans="1:4" s="6" customFormat="1" ht="63">
      <c r="A2" s="4" t="s">
        <v>153</v>
      </c>
      <c r="B2" s="19" t="s">
        <v>256</v>
      </c>
      <c r="C2" s="19" t="s">
        <v>304</v>
      </c>
      <c r="D2" s="19" t="s">
        <v>257</v>
      </c>
    </row>
    <row r="3" spans="1:4" s="6" customFormat="1" ht="19.5" customHeight="1">
      <c r="A3" s="4"/>
      <c r="B3" s="29" t="s">
        <v>305</v>
      </c>
      <c r="C3" s="56">
        <f>43823.94+44157.6</f>
        <v>87981.54000000001</v>
      </c>
      <c r="D3" s="53" t="s">
        <v>306</v>
      </c>
    </row>
    <row r="4" spans="1:4" s="6" customFormat="1" ht="19.5" customHeight="1">
      <c r="A4" s="4"/>
      <c r="B4" s="49" t="s">
        <v>313</v>
      </c>
      <c r="C4" s="56">
        <v>7786.95</v>
      </c>
      <c r="D4" s="53" t="s">
        <v>330</v>
      </c>
    </row>
    <row r="5" spans="1:4" s="6" customFormat="1" ht="19.5" customHeight="1">
      <c r="A5" s="4"/>
      <c r="B5" s="19" t="s">
        <v>307</v>
      </c>
      <c r="C5" s="56">
        <v>17280</v>
      </c>
      <c r="D5" s="53" t="s">
        <v>308</v>
      </c>
    </row>
    <row r="6" spans="1:4" s="6" customFormat="1" ht="31.5">
      <c r="A6" s="4"/>
      <c r="B6" s="19" t="s">
        <v>311</v>
      </c>
      <c r="C6" s="56">
        <f>910.25+1083.5+1141.25+1361.25</f>
        <v>4496.25</v>
      </c>
      <c r="D6" s="53" t="s">
        <v>315</v>
      </c>
    </row>
    <row r="7" spans="1:4" s="6" customFormat="1" ht="63">
      <c r="A7" s="4"/>
      <c r="B7" s="19" t="s">
        <v>317</v>
      </c>
      <c r="C7" s="56">
        <f>211.75+211.75+423.5+847</f>
        <v>1694</v>
      </c>
      <c r="D7" s="53" t="s">
        <v>315</v>
      </c>
    </row>
    <row r="8" spans="1:4" s="6" customFormat="1" ht="15.75">
      <c r="A8" s="4"/>
      <c r="B8" s="31" t="s">
        <v>328</v>
      </c>
      <c r="C8" s="56"/>
      <c r="D8" s="53"/>
    </row>
    <row r="9" spans="1:4" s="6" customFormat="1" ht="47.25">
      <c r="A9" s="4"/>
      <c r="B9" s="19" t="s">
        <v>310</v>
      </c>
      <c r="C9" s="56">
        <f>3731.75+1526.25+423.5+10230.77</f>
        <v>15912.27</v>
      </c>
      <c r="D9" s="53"/>
    </row>
    <row r="10" spans="1:4" s="6" customFormat="1" ht="47.25">
      <c r="A10" s="4"/>
      <c r="B10" s="19" t="s">
        <v>312</v>
      </c>
      <c r="C10" s="56"/>
      <c r="D10" s="53" t="s">
        <v>315</v>
      </c>
    </row>
    <row r="11" spans="1:4" s="6" customFormat="1" ht="15.75">
      <c r="A11" s="4"/>
      <c r="B11" s="31" t="s">
        <v>334</v>
      </c>
      <c r="C11" s="52">
        <v>847</v>
      </c>
      <c r="D11" s="53"/>
    </row>
    <row r="12" spans="1:4" s="6" customFormat="1" ht="47.25">
      <c r="A12" s="4"/>
      <c r="B12" s="19" t="s">
        <v>314</v>
      </c>
      <c r="C12" s="52"/>
      <c r="D12" s="53" t="s">
        <v>315</v>
      </c>
    </row>
    <row r="13" spans="1:4" s="6" customFormat="1" ht="50.25" customHeight="1">
      <c r="A13" s="4"/>
      <c r="B13" s="19" t="s">
        <v>329</v>
      </c>
      <c r="C13" s="56">
        <v>25803.36</v>
      </c>
      <c r="D13" s="53"/>
    </row>
    <row r="14" spans="1:4" s="6" customFormat="1" ht="19.5" customHeight="1">
      <c r="A14" s="4"/>
      <c r="B14" s="19" t="s">
        <v>309</v>
      </c>
      <c r="C14" s="56">
        <v>58060.57</v>
      </c>
      <c r="D14" s="53"/>
    </row>
    <row r="15" spans="1:4" s="6" customFormat="1" ht="31.5">
      <c r="A15" s="4"/>
      <c r="B15" s="19" t="s">
        <v>320</v>
      </c>
      <c r="C15" s="52"/>
      <c r="D15" s="53"/>
    </row>
    <row r="16" spans="1:4" s="6" customFormat="1" ht="15.75">
      <c r="A16" s="4"/>
      <c r="B16" s="31" t="s">
        <v>321</v>
      </c>
      <c r="C16" s="52"/>
      <c r="D16" s="53"/>
    </row>
    <row r="17" spans="1:4" s="6" customFormat="1" ht="31.5">
      <c r="A17" s="4"/>
      <c r="B17" s="19" t="s">
        <v>318</v>
      </c>
      <c r="C17" s="52"/>
      <c r="D17" s="53"/>
    </row>
    <row r="18" spans="1:4" s="6" customFormat="1" ht="19.5" customHeight="1">
      <c r="A18" s="4"/>
      <c r="B18" s="31" t="s">
        <v>319</v>
      </c>
      <c r="C18" s="52">
        <v>1680</v>
      </c>
      <c r="D18" s="53"/>
    </row>
    <row r="19" spans="1:4" s="6" customFormat="1" ht="99.75" customHeight="1">
      <c r="A19" s="4"/>
      <c r="B19" s="31" t="s">
        <v>342</v>
      </c>
      <c r="C19" s="52">
        <f>5050+1200+4040+390+5850+18492.48+389.98</f>
        <v>35412.46</v>
      </c>
      <c r="D19" s="53"/>
    </row>
    <row r="20" spans="1:4" s="6" customFormat="1" ht="19.5" customHeight="1">
      <c r="A20" s="4"/>
      <c r="B20" s="9" t="s">
        <v>333</v>
      </c>
      <c r="C20" s="52"/>
      <c r="D20" s="53"/>
    </row>
    <row r="21" spans="1:4" s="6" customFormat="1" ht="19.5" customHeight="1">
      <c r="A21" s="4"/>
      <c r="B21" s="31" t="s">
        <v>341</v>
      </c>
      <c r="C21" s="52">
        <f>SUM(C3:C20)</f>
        <v>256954.4</v>
      </c>
      <c r="D21" s="5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0" t="s">
        <v>126</v>
      </c>
      <c r="B1" s="60"/>
      <c r="C1" s="60"/>
      <c r="D1" s="60"/>
    </row>
    <row r="2" s="13" customFormat="1" ht="15.75">
      <c r="D2" s="22"/>
    </row>
    <row r="3" spans="1:4" s="13" customFormat="1" ht="15.75">
      <c r="A3" s="61" t="s">
        <v>26</v>
      </c>
      <c r="B3" s="61"/>
      <c r="C3" s="61"/>
      <c r="D3" s="61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59" t="s">
        <v>27</v>
      </c>
      <c r="B7" s="59"/>
      <c r="C7" s="59"/>
      <c r="D7" s="59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338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339</v>
      </c>
    </row>
    <row r="10" spans="1:4" s="6" customFormat="1" ht="15.75">
      <c r="A10" s="59" t="s">
        <v>50</v>
      </c>
      <c r="B10" s="59"/>
      <c r="C10" s="59"/>
      <c r="D10" s="59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332</v>
      </c>
    </row>
    <row r="12" spans="1:4" s="6" customFormat="1" ht="15.75">
      <c r="A12" s="59" t="s">
        <v>31</v>
      </c>
      <c r="B12" s="59"/>
      <c r="C12" s="59"/>
      <c r="D12" s="59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331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1990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268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3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36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0">
        <v>1990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0">
        <v>1860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0"/>
    </row>
    <row r="28" spans="1:4" s="6" customFormat="1" ht="31.5">
      <c r="A28" s="4" t="s">
        <v>149</v>
      </c>
      <c r="B28" s="4" t="s">
        <v>49</v>
      </c>
      <c r="C28" s="5" t="s">
        <v>7</v>
      </c>
      <c r="D28" s="50">
        <v>711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59" t="s">
        <v>41</v>
      </c>
      <c r="B37" s="59"/>
      <c r="C37" s="59"/>
      <c r="D37" s="59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3" t="s">
        <v>94</v>
      </c>
      <c r="B1" s="63"/>
      <c r="C1" s="63"/>
      <c r="D1" s="63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59" t="s">
        <v>52</v>
      </c>
      <c r="B5" s="59"/>
      <c r="C5" s="59"/>
      <c r="D5" s="59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322</v>
      </c>
    </row>
    <row r="7" spans="1:4" s="6" customFormat="1" ht="19.5" customHeight="1">
      <c r="A7" s="59" t="s">
        <v>167</v>
      </c>
      <c r="B7" s="59"/>
      <c r="C7" s="59"/>
      <c r="D7" s="59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323</v>
      </c>
    </row>
    <row r="9" spans="1:4" s="6" customFormat="1" ht="19.5" customHeight="1">
      <c r="A9" s="4" t="s">
        <v>11</v>
      </c>
      <c r="B9" s="3" t="s">
        <v>39</v>
      </c>
      <c r="C9" s="5" t="s">
        <v>5</v>
      </c>
      <c r="D9" s="51" t="s">
        <v>324</v>
      </c>
    </row>
    <row r="10" spans="1:4" s="6" customFormat="1" ht="19.5" customHeight="1">
      <c r="A10" s="59" t="s">
        <v>95</v>
      </c>
      <c r="B10" s="59"/>
      <c r="C10" s="59"/>
      <c r="D10" s="59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325</v>
      </c>
    </row>
    <row r="12" spans="1:4" s="6" customFormat="1" ht="19.5" customHeight="1">
      <c r="A12" s="62" t="s">
        <v>55</v>
      </c>
      <c r="B12" s="62"/>
      <c r="C12" s="62"/>
      <c r="D12" s="62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1" t="s">
        <v>326</v>
      </c>
    </row>
    <row r="15" spans="1:4" s="6" customFormat="1" ht="19.5" customHeight="1">
      <c r="A15" s="62" t="s">
        <v>58</v>
      </c>
      <c r="B15" s="62"/>
      <c r="C15" s="62"/>
      <c r="D15" s="62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59" t="s">
        <v>60</v>
      </c>
      <c r="B17" s="59"/>
      <c r="C17" s="59"/>
      <c r="D17" s="59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59" t="s">
        <v>96</v>
      </c>
      <c r="B20" s="59"/>
      <c r="C20" s="59"/>
      <c r="D20" s="59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2" t="s">
        <v>66</v>
      </c>
      <c r="B24" s="62"/>
      <c r="C24" s="62"/>
      <c r="D24" s="62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2" t="s">
        <v>73</v>
      </c>
      <c r="B43" s="62"/>
      <c r="C43" s="62"/>
      <c r="D43" s="62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2" t="s">
        <v>76</v>
      </c>
      <c r="B46" s="62"/>
      <c r="C46" s="62"/>
      <c r="D46" s="62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2" t="s">
        <v>78</v>
      </c>
      <c r="B48" s="62"/>
      <c r="C48" s="62"/>
      <c r="D48" s="62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19.5" customHeight="1">
      <c r="A50" s="62" t="s">
        <v>80</v>
      </c>
      <c r="B50" s="62"/>
      <c r="C50" s="62"/>
      <c r="D50" s="62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59" t="s">
        <v>82</v>
      </c>
      <c r="B52" s="59"/>
      <c r="C52" s="59"/>
      <c r="D52" s="59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2" t="s">
        <v>85</v>
      </c>
      <c r="B55" s="62"/>
      <c r="C55" s="62"/>
      <c r="D55" s="62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327</v>
      </c>
    </row>
    <row r="57" spans="1:4" s="6" customFormat="1" ht="19.5" customHeight="1">
      <c r="A57" s="62" t="s">
        <v>87</v>
      </c>
      <c r="B57" s="62"/>
      <c r="C57" s="62"/>
      <c r="D57" s="62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19.5" customHeight="1">
      <c r="A59" s="62" t="s">
        <v>89</v>
      </c>
      <c r="B59" s="62"/>
      <c r="C59" s="62"/>
      <c r="D59" s="62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19.5" customHeight="1">
      <c r="A61" s="62" t="s">
        <v>91</v>
      </c>
      <c r="B61" s="62"/>
      <c r="C61" s="62"/>
      <c r="D61" s="62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19.5" customHeight="1">
      <c r="A63" s="59" t="s">
        <v>97</v>
      </c>
      <c r="B63" s="59"/>
      <c r="C63" s="59"/>
      <c r="D63" s="59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1" customWidth="1"/>
    <col min="2" max="2" width="47.8515625" style="1" customWidth="1"/>
    <col min="3" max="5" width="11.421875" style="1" customWidth="1"/>
    <col min="6" max="16384" width="9.140625" style="1" customWidth="1"/>
  </cols>
  <sheetData>
    <row r="1" spans="1:5" ht="64.5" customHeight="1">
      <c r="A1" s="60" t="s">
        <v>98</v>
      </c>
      <c r="B1" s="60"/>
      <c r="C1" s="60"/>
      <c r="D1" s="60"/>
      <c r="E1" s="60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4.5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94.5">
      <c r="A6" s="25">
        <v>3</v>
      </c>
      <c r="B6" s="11" t="s">
        <v>218</v>
      </c>
      <c r="C6" s="3"/>
      <c r="D6" s="5"/>
      <c r="E6" s="11" t="s">
        <v>316</v>
      </c>
    </row>
    <row r="7" spans="1:5" s="6" customFormat="1" ht="25.5">
      <c r="A7" s="39"/>
      <c r="B7" s="40" t="s">
        <v>270</v>
      </c>
      <c r="C7" s="40"/>
      <c r="D7" s="45"/>
      <c r="E7" s="47"/>
    </row>
    <row r="8" spans="1:5" s="6" customFormat="1" ht="51.75">
      <c r="A8" s="4"/>
      <c r="B8" s="41" t="s">
        <v>271</v>
      </c>
      <c r="C8" s="41"/>
      <c r="D8" s="46">
        <v>0.06659376708583926</v>
      </c>
      <c r="E8" s="55">
        <f>D8*1853.8*12</f>
        <v>1481.418305084746</v>
      </c>
    </row>
    <row r="9" spans="1:5" s="6" customFormat="1" ht="39">
      <c r="A9" s="4"/>
      <c r="B9" s="41" t="s">
        <v>272</v>
      </c>
      <c r="C9" s="41"/>
      <c r="D9" s="46">
        <v>0.19502460360852925</v>
      </c>
      <c r="E9" s="55">
        <f>D9*1853.8*12</f>
        <v>4338.439322033898</v>
      </c>
    </row>
    <row r="10" spans="1:5" s="6" customFormat="1" ht="39">
      <c r="A10" s="4"/>
      <c r="B10" s="41" t="s">
        <v>273</v>
      </c>
      <c r="C10" s="41"/>
      <c r="D10" s="46">
        <v>1.1796610169491524</v>
      </c>
      <c r="E10" s="55">
        <f>D10*1853.8*12</f>
        <v>26242.267118644064</v>
      </c>
    </row>
    <row r="11" spans="1:5" s="6" customFormat="1" ht="51.75">
      <c r="A11" s="4"/>
      <c r="B11" s="41" t="s">
        <v>274</v>
      </c>
      <c r="C11" s="41"/>
      <c r="D11" s="46">
        <v>0.19502460360852925</v>
      </c>
      <c r="E11" s="55">
        <f>D11*1853.8*12</f>
        <v>4338.439322033898</v>
      </c>
    </row>
    <row r="12" spans="1:5" s="6" customFormat="1" ht="39">
      <c r="A12" s="4"/>
      <c r="B12" s="42" t="s">
        <v>275</v>
      </c>
      <c r="C12" s="42"/>
      <c r="D12" s="46"/>
      <c r="E12" s="48"/>
    </row>
    <row r="13" spans="1:5" s="6" customFormat="1" ht="64.5">
      <c r="A13" s="29"/>
      <c r="B13" s="43" t="s">
        <v>276</v>
      </c>
      <c r="C13" s="43"/>
      <c r="D13" s="46">
        <v>0.0761071623838163</v>
      </c>
      <c r="E13" s="55">
        <f aca="true" t="shared" si="0" ref="E13:E26">D13*1853.8*12</f>
        <v>1693.049491525424</v>
      </c>
    </row>
    <row r="14" spans="1:5" s="6" customFormat="1" ht="64.5">
      <c r="A14" s="29"/>
      <c r="B14" s="43" t="s">
        <v>277</v>
      </c>
      <c r="C14" s="43"/>
      <c r="D14" s="46">
        <v>0.3377255330781848</v>
      </c>
      <c r="E14" s="55">
        <f t="shared" si="0"/>
        <v>7512.907118644068</v>
      </c>
    </row>
    <row r="15" spans="1:5" s="6" customFormat="1" ht="51.75">
      <c r="A15" s="29"/>
      <c r="B15" s="43" t="s">
        <v>278</v>
      </c>
      <c r="C15" s="43"/>
      <c r="D15" s="46">
        <v>0.20453799890650626</v>
      </c>
      <c r="E15" s="55">
        <f t="shared" si="0"/>
        <v>4550.070508474576</v>
      </c>
    </row>
    <row r="16" spans="1:5" ht="77.25">
      <c r="A16" s="44"/>
      <c r="B16" s="43" t="s">
        <v>279</v>
      </c>
      <c r="C16" s="43"/>
      <c r="D16" s="46">
        <v>0.14745762711864405</v>
      </c>
      <c r="E16" s="55">
        <f t="shared" si="0"/>
        <v>3280.283389830508</v>
      </c>
    </row>
    <row r="17" spans="1:5" ht="64.5">
      <c r="A17" s="44"/>
      <c r="B17" s="43" t="s">
        <v>280</v>
      </c>
      <c r="C17" s="43"/>
      <c r="D17" s="46">
        <v>0.14745762711864405</v>
      </c>
      <c r="E17" s="55">
        <f t="shared" si="0"/>
        <v>3280.283389830508</v>
      </c>
    </row>
    <row r="18" spans="1:5" ht="90">
      <c r="A18" s="44"/>
      <c r="B18" s="43" t="s">
        <v>281</v>
      </c>
      <c r="C18" s="43"/>
      <c r="D18" s="46">
        <v>0.6897211591033351</v>
      </c>
      <c r="E18" s="55">
        <f t="shared" si="0"/>
        <v>15343.261016949149</v>
      </c>
    </row>
    <row r="19" spans="1:5" ht="77.25">
      <c r="A19" s="44"/>
      <c r="B19" s="43" t="s">
        <v>282</v>
      </c>
      <c r="C19" s="43"/>
      <c r="D19" s="46">
        <v>0.20453799890650626</v>
      </c>
      <c r="E19" s="55">
        <f t="shared" si="0"/>
        <v>4550.070508474576</v>
      </c>
    </row>
    <row r="20" spans="1:5" ht="77.25">
      <c r="A20" s="44"/>
      <c r="B20" s="43" t="s">
        <v>283</v>
      </c>
      <c r="C20" s="43"/>
      <c r="D20" s="46">
        <v>0.2521049753963915</v>
      </c>
      <c r="E20" s="55">
        <f t="shared" si="0"/>
        <v>5608.226440677967</v>
      </c>
    </row>
    <row r="21" spans="1:5" ht="51.75">
      <c r="A21" s="44"/>
      <c r="B21" s="43" t="s">
        <v>284</v>
      </c>
      <c r="C21" s="43"/>
      <c r="D21" s="46">
        <v>0.0761071623838163</v>
      </c>
      <c r="E21" s="55">
        <f t="shared" si="0"/>
        <v>1693.049491525424</v>
      </c>
    </row>
    <row r="22" spans="1:5" ht="39">
      <c r="A22" s="44"/>
      <c r="B22" s="43" t="s">
        <v>285</v>
      </c>
      <c r="C22" s="43"/>
      <c r="D22" s="46">
        <v>0.03329688354291963</v>
      </c>
      <c r="E22" s="55">
        <f t="shared" si="0"/>
        <v>740.709152542373</v>
      </c>
    </row>
    <row r="23" spans="1:5" ht="39">
      <c r="A23" s="44"/>
      <c r="B23" s="43" t="s">
        <v>286</v>
      </c>
      <c r="C23" s="43"/>
      <c r="D23" s="46">
        <v>0.0761071623838163</v>
      </c>
      <c r="E23" s="55">
        <f t="shared" si="0"/>
        <v>1693.049491525424</v>
      </c>
    </row>
    <row r="24" spans="1:5" ht="64.5">
      <c r="A24" s="44"/>
      <c r="B24" s="43" t="s">
        <v>287</v>
      </c>
      <c r="C24" s="43"/>
      <c r="D24" s="46">
        <v>0.16648441771459813</v>
      </c>
      <c r="E24" s="55">
        <f t="shared" si="0"/>
        <v>3703.545762711864</v>
      </c>
    </row>
    <row r="25" spans="1:5" ht="64.5">
      <c r="A25" s="44"/>
      <c r="B25" s="43" t="s">
        <v>288</v>
      </c>
      <c r="C25" s="43"/>
      <c r="D25" s="46">
        <v>0.7277747402952432</v>
      </c>
      <c r="E25" s="55">
        <f t="shared" si="0"/>
        <v>16189.785762711865</v>
      </c>
    </row>
    <row r="26" spans="1:5" ht="153.75">
      <c r="A26" s="44"/>
      <c r="B26" s="43" t="s">
        <v>289</v>
      </c>
      <c r="C26" s="43"/>
      <c r="D26" s="46">
        <v>1.6981410606889011</v>
      </c>
      <c r="E26" s="55">
        <f t="shared" si="0"/>
        <v>37776.16677966101</v>
      </c>
    </row>
    <row r="27" spans="1:5" ht="39">
      <c r="A27" s="44"/>
      <c r="B27" s="41" t="s">
        <v>290</v>
      </c>
      <c r="C27" s="41"/>
      <c r="D27" s="46" t="s">
        <v>299</v>
      </c>
      <c r="E27" s="46" t="s">
        <v>299</v>
      </c>
    </row>
    <row r="28" spans="1:5" ht="90">
      <c r="A28" s="44"/>
      <c r="B28" s="43" t="s">
        <v>291</v>
      </c>
      <c r="C28" s="43"/>
      <c r="D28" s="46">
        <v>0.5470202296336796</v>
      </c>
      <c r="E28" s="55">
        <f>D28*1853.8*12</f>
        <v>12168.793220338983</v>
      </c>
    </row>
    <row r="29" spans="1:5" ht="77.25">
      <c r="A29" s="44"/>
      <c r="B29" s="43" t="s">
        <v>292</v>
      </c>
      <c r="C29" s="43"/>
      <c r="D29" s="46">
        <v>0.21880809185347186</v>
      </c>
      <c r="E29" s="55">
        <f>D29*1853.8*12</f>
        <v>4867.517288135594</v>
      </c>
    </row>
    <row r="30" spans="1:5" ht="51.75">
      <c r="A30" s="44"/>
      <c r="B30" s="43" t="s">
        <v>293</v>
      </c>
      <c r="C30" s="43"/>
      <c r="D30" s="46">
        <v>0.7135046473482777</v>
      </c>
      <c r="E30" s="55">
        <f>D30*1853.8*12</f>
        <v>15872.338983050846</v>
      </c>
    </row>
    <row r="31" spans="1:5" ht="26.25">
      <c r="A31" s="44"/>
      <c r="B31" s="41" t="s">
        <v>294</v>
      </c>
      <c r="C31" s="41"/>
      <c r="D31" s="46">
        <v>3.9</v>
      </c>
      <c r="E31" s="55">
        <f>D31*1853.8*12</f>
        <v>86757.84</v>
      </c>
    </row>
    <row r="32" spans="1:5" ht="26.25">
      <c r="A32" s="44"/>
      <c r="B32" s="43" t="s">
        <v>295</v>
      </c>
      <c r="C32" s="43"/>
      <c r="D32" s="46" t="s">
        <v>299</v>
      </c>
      <c r="E32" s="46" t="s">
        <v>299</v>
      </c>
    </row>
    <row r="33" spans="1:5" ht="26.25">
      <c r="A33" s="44"/>
      <c r="B33" s="41" t="s">
        <v>296</v>
      </c>
      <c r="C33" s="41"/>
      <c r="D33" s="46" t="s">
        <v>299</v>
      </c>
      <c r="E33" s="46" t="s">
        <v>299</v>
      </c>
    </row>
    <row r="34" spans="1:5" ht="51.75">
      <c r="A34" s="44"/>
      <c r="B34" s="43" t="s">
        <v>297</v>
      </c>
      <c r="C34" s="43"/>
      <c r="D34" s="46">
        <v>0.14745762711864405</v>
      </c>
      <c r="E34" s="55">
        <f>D34*1853.8*12</f>
        <v>3280.283389830508</v>
      </c>
    </row>
    <row r="35" spans="1:5" ht="64.5">
      <c r="A35" s="44"/>
      <c r="B35" s="43" t="s">
        <v>298</v>
      </c>
      <c r="C35" s="43" t="s">
        <v>303</v>
      </c>
      <c r="D35" s="46">
        <v>0.5993439037725533</v>
      </c>
      <c r="E35" s="55">
        <f>D35*1853.8*12</f>
        <v>13332.76474576271</v>
      </c>
    </row>
    <row r="36" spans="1:5" ht="26.25">
      <c r="A36" s="44"/>
      <c r="B36" s="43" t="s">
        <v>333</v>
      </c>
      <c r="C36" s="43" t="s">
        <v>303</v>
      </c>
      <c r="D36" s="46">
        <v>10</v>
      </c>
      <c r="E36" s="48">
        <f>D36*37*3+D36*38*1+D36*39*8</f>
        <v>4610</v>
      </c>
    </row>
    <row r="37" spans="1:5" ht="15.75">
      <c r="A37" s="44"/>
      <c r="B37" s="44" t="s">
        <v>302</v>
      </c>
      <c r="C37" s="44"/>
      <c r="D37" s="44"/>
      <c r="E37" s="38">
        <f>SUM(E8:E36)</f>
        <v>284904.55999999994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1" customWidth="1"/>
    <col min="2" max="2" width="35.140625" style="1" customWidth="1"/>
    <col min="3" max="3" width="7.8515625" style="1" customWidth="1"/>
    <col min="4" max="7" width="20.57421875" style="1" customWidth="1"/>
    <col min="8" max="16384" width="9.140625" style="1" customWidth="1"/>
  </cols>
  <sheetData>
    <row r="1" spans="1:4" ht="34.5" customHeight="1">
      <c r="A1" s="60" t="s">
        <v>106</v>
      </c>
      <c r="B1" s="60"/>
      <c r="C1" s="60"/>
      <c r="D1" s="60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19.5" customHeight="1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223</v>
      </c>
      <c r="G6" s="5" t="s">
        <v>223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216</v>
      </c>
    </row>
    <row r="8" spans="1:7" s="6" customFormat="1" ht="19.5" customHeight="1">
      <c r="A8" s="4" t="s">
        <v>12</v>
      </c>
      <c r="B8" s="3" t="s">
        <v>220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5"/>
      <c r="F9" s="5" t="s">
        <v>230</v>
      </c>
      <c r="G9" s="5"/>
    </row>
    <row r="10" spans="1:7" s="6" customFormat="1" ht="47.25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126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233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4" t="s">
        <v>105</v>
      </c>
      <c r="B16" s="65"/>
      <c r="C16" s="65"/>
      <c r="D16" s="66"/>
      <c r="F16" s="29"/>
      <c r="G16" s="29"/>
    </row>
    <row r="17" spans="1:7" s="6" customFormat="1" ht="126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67" t="s">
        <v>111</v>
      </c>
      <c r="B1" s="67"/>
      <c r="C1" s="67"/>
      <c r="D1" s="6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2" t="s">
        <v>171</v>
      </c>
      <c r="B8" s="62"/>
      <c r="C8" s="62"/>
      <c r="D8" s="62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3" t="s">
        <v>116</v>
      </c>
      <c r="B1" s="63"/>
      <c r="C1" s="63"/>
      <c r="D1" s="63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2" t="s">
        <v>112</v>
      </c>
      <c r="B5" s="62"/>
      <c r="C5" s="62"/>
      <c r="D5" s="62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3" t="s">
        <v>119</v>
      </c>
      <c r="B1" s="63"/>
      <c r="C1" s="63"/>
      <c r="D1" s="63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0" t="s">
        <v>174</v>
      </c>
      <c r="B1" s="60"/>
      <c r="C1" s="60"/>
      <c r="D1" s="60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42370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42735</v>
      </c>
    </row>
    <row r="7" spans="1:4" s="6" customFormat="1" ht="30" customHeight="1">
      <c r="A7" s="59" t="s">
        <v>175</v>
      </c>
      <c r="B7" s="59"/>
      <c r="C7" s="59"/>
      <c r="D7" s="59"/>
    </row>
    <row r="8" spans="1:4" s="6" customFormat="1" ht="31.5">
      <c r="A8" s="3" t="s">
        <v>129</v>
      </c>
      <c r="B8" s="3" t="s">
        <v>241</v>
      </c>
      <c r="C8" s="5" t="s">
        <v>25</v>
      </c>
      <c r="D8" s="53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52">
        <v>0</v>
      </c>
    </row>
    <row r="10" spans="1:4" s="6" customFormat="1" ht="31.5">
      <c r="A10" s="4" t="s">
        <v>131</v>
      </c>
      <c r="B10" s="18" t="s">
        <v>242</v>
      </c>
      <c r="C10" s="5"/>
      <c r="D10" s="52">
        <v>30079.71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2">
        <f>286924.56+2057.73</f>
        <v>288982.29</v>
      </c>
    </row>
    <row r="12" spans="1:4" s="6" customFormat="1" ht="19.5" customHeight="1">
      <c r="A12" s="4" t="s">
        <v>15</v>
      </c>
      <c r="B12" s="31" t="s">
        <v>244</v>
      </c>
      <c r="C12" s="5" t="s">
        <v>25</v>
      </c>
      <c r="D12" s="52"/>
    </row>
    <row r="13" spans="1:4" s="6" customFormat="1" ht="19.5" customHeight="1">
      <c r="A13" s="4" t="s">
        <v>16</v>
      </c>
      <c r="B13" s="31" t="s">
        <v>245</v>
      </c>
      <c r="C13" s="5" t="s">
        <v>25</v>
      </c>
      <c r="D13" s="52"/>
    </row>
    <row r="14" spans="1:4" s="6" customFormat="1" ht="19.5" customHeight="1">
      <c r="A14" s="4" t="s">
        <v>17</v>
      </c>
      <c r="B14" s="31" t="s">
        <v>243</v>
      </c>
      <c r="C14" s="5" t="s">
        <v>25</v>
      </c>
      <c r="D14" s="52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2">
        <f>288711.25+1591.61</f>
        <v>290302.86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2">
        <f>288711.25+1591.61</f>
        <v>290302.86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52">
        <v>0</v>
      </c>
    </row>
    <row r="18" spans="1:4" s="6" customFormat="1" ht="19.5" customHeight="1">
      <c r="A18" s="4" t="s">
        <v>21</v>
      </c>
      <c r="B18" s="31" t="s">
        <v>248</v>
      </c>
      <c r="C18" s="5" t="s">
        <v>25</v>
      </c>
      <c r="D18" s="52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52">
        <v>0</v>
      </c>
    </row>
    <row r="20" spans="1:4" s="6" customFormat="1" ht="19.5" customHeight="1">
      <c r="A20" s="4" t="s">
        <v>23</v>
      </c>
      <c r="B20" s="31" t="s">
        <v>250</v>
      </c>
      <c r="C20" s="5" t="s">
        <v>25</v>
      </c>
      <c r="D20" s="52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52">
        <f>D8+D9+D15</f>
        <v>290302.86</v>
      </c>
    </row>
    <row r="22" spans="1:4" s="6" customFormat="1" ht="31.5">
      <c r="A22" s="4" t="s">
        <v>147</v>
      </c>
      <c r="B22" s="18" t="s">
        <v>251</v>
      </c>
      <c r="C22" s="5"/>
      <c r="D22" s="52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52"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2">
        <f>D10+D11-D15</f>
        <v>28759.140000000014</v>
      </c>
    </row>
    <row r="25" spans="1:4" s="6" customFormat="1" ht="36" customHeight="1">
      <c r="A25" s="64" t="s">
        <v>200</v>
      </c>
      <c r="B25" s="65"/>
      <c r="C25" s="65"/>
      <c r="D25" s="66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5"/>
    </row>
    <row r="27" spans="1:4" s="6" customFormat="1" ht="15.75">
      <c r="A27" s="4" t="s">
        <v>163</v>
      </c>
      <c r="B27" s="18" t="s">
        <v>178</v>
      </c>
      <c r="C27" s="8" t="s">
        <v>6</v>
      </c>
      <c r="D27" s="35"/>
    </row>
    <row r="28" spans="1:4" s="6" customFormat="1" ht="31.5">
      <c r="A28" s="4" t="s">
        <v>164</v>
      </c>
      <c r="B28" s="9" t="s">
        <v>179</v>
      </c>
      <c r="C28" s="8" t="s">
        <v>6</v>
      </c>
      <c r="D28" s="35"/>
    </row>
    <row r="29" spans="1:4" s="6" customFormat="1" ht="15.75">
      <c r="A29" s="4" t="s">
        <v>165</v>
      </c>
      <c r="B29" s="9" t="s">
        <v>180</v>
      </c>
      <c r="C29" s="8" t="s">
        <v>25</v>
      </c>
      <c r="D29" s="36"/>
    </row>
    <row r="30" spans="1:4" s="6" customFormat="1" ht="15.75">
      <c r="A30" s="64" t="s">
        <v>125</v>
      </c>
      <c r="B30" s="65"/>
      <c r="C30" s="65"/>
      <c r="D30" s="66"/>
    </row>
    <row r="31" spans="1:4" s="6" customFormat="1" ht="31.5">
      <c r="A31" s="4" t="s">
        <v>166</v>
      </c>
      <c r="B31" s="9" t="s">
        <v>241</v>
      </c>
      <c r="C31" s="8" t="s">
        <v>25</v>
      </c>
      <c r="D31" s="36"/>
    </row>
    <row r="32" spans="1:4" s="6" customFormat="1" ht="31.5">
      <c r="A32" s="4" t="s">
        <v>181</v>
      </c>
      <c r="B32" s="9" t="s">
        <v>258</v>
      </c>
      <c r="C32" s="8" t="s">
        <v>25</v>
      </c>
      <c r="D32" s="36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36"/>
    </row>
    <row r="34" spans="1:4" s="6" customFormat="1" ht="31.5">
      <c r="A34" s="4" t="s">
        <v>184</v>
      </c>
      <c r="B34" s="18" t="s">
        <v>251</v>
      </c>
      <c r="C34" s="8" t="s">
        <v>25</v>
      </c>
      <c r="D34" s="36"/>
    </row>
    <row r="35" spans="1:4" s="6" customFormat="1" ht="31.5">
      <c r="A35" s="4" t="s">
        <v>189</v>
      </c>
      <c r="B35" s="18" t="s">
        <v>252</v>
      </c>
      <c r="C35" s="8" t="s">
        <v>25</v>
      </c>
      <c r="D35" s="36"/>
    </row>
    <row r="36" spans="1:4" s="6" customFormat="1" ht="31.5">
      <c r="A36" s="4" t="s">
        <v>190</v>
      </c>
      <c r="B36" s="18" t="s">
        <v>254</v>
      </c>
      <c r="C36" s="8" t="s">
        <v>25</v>
      </c>
      <c r="D36" s="36">
        <f>D43</f>
        <v>0</v>
      </c>
    </row>
    <row r="37" spans="1:4" s="6" customFormat="1" ht="37.5" customHeight="1">
      <c r="A37" s="64" t="s">
        <v>183</v>
      </c>
      <c r="B37" s="65"/>
      <c r="C37" s="65"/>
      <c r="D37" s="66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36"/>
    </row>
    <row r="41" spans="1:4" s="6" customFormat="1" ht="15.75">
      <c r="A41" s="4" t="s">
        <v>194</v>
      </c>
      <c r="B41" s="9" t="s">
        <v>185</v>
      </c>
      <c r="C41" s="5" t="s">
        <v>25</v>
      </c>
      <c r="D41" s="36"/>
    </row>
    <row r="42" spans="1:4" s="6" customFormat="1" ht="15.75">
      <c r="A42" s="4" t="s">
        <v>195</v>
      </c>
      <c r="B42" s="9" t="s">
        <v>186</v>
      </c>
      <c r="C42" s="5" t="s">
        <v>25</v>
      </c>
      <c r="D42" s="36"/>
    </row>
    <row r="43" spans="1:4" s="6" customFormat="1" ht="15.75">
      <c r="A43" s="4" t="s">
        <v>196</v>
      </c>
      <c r="B43" s="18" t="s">
        <v>253</v>
      </c>
      <c r="C43" s="8" t="s">
        <v>25</v>
      </c>
      <c r="D43" s="36">
        <f>D41-D42</f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6"/>
    </row>
    <row r="45" spans="1:4" s="6" customFormat="1" ht="31.5">
      <c r="A45" s="4" t="s">
        <v>198</v>
      </c>
      <c r="B45" s="19" t="s">
        <v>260</v>
      </c>
      <c r="C45" s="8" t="s">
        <v>25</v>
      </c>
      <c r="D45" s="36"/>
    </row>
    <row r="46" spans="1:4" s="6" customFormat="1" ht="31.5">
      <c r="A46" s="4" t="s">
        <v>199</v>
      </c>
      <c r="B46" s="19" t="s">
        <v>187</v>
      </c>
      <c r="C46" s="8" t="s">
        <v>25</v>
      </c>
      <c r="D46" s="36"/>
    </row>
    <row r="47" spans="1:4" s="6" customFormat="1" ht="47.25">
      <c r="A47" s="4" t="s">
        <v>201</v>
      </c>
      <c r="B47" s="19" t="s">
        <v>261</v>
      </c>
      <c r="C47" s="8" t="s">
        <v>25</v>
      </c>
      <c r="D47" s="36"/>
    </row>
    <row r="48" spans="1:4" s="6" customFormat="1" ht="37.5" customHeight="1">
      <c r="A48" s="64" t="s">
        <v>200</v>
      </c>
      <c r="B48" s="65"/>
      <c r="C48" s="65"/>
      <c r="D48" s="66"/>
    </row>
    <row r="49" spans="1:4" s="6" customFormat="1" ht="15.75">
      <c r="A49" s="3" t="s">
        <v>202</v>
      </c>
      <c r="B49" s="3" t="s">
        <v>177</v>
      </c>
      <c r="C49" s="8" t="s">
        <v>6</v>
      </c>
      <c r="D49" s="35"/>
    </row>
    <row r="50" spans="1:4" s="6" customFormat="1" ht="15.75">
      <c r="A50" s="4" t="s">
        <v>204</v>
      </c>
      <c r="B50" s="19" t="s">
        <v>178</v>
      </c>
      <c r="C50" s="8" t="s">
        <v>6</v>
      </c>
      <c r="D50" s="35"/>
    </row>
    <row r="51" spans="1:4" s="6" customFormat="1" ht="31.5">
      <c r="A51" s="4" t="s">
        <v>205</v>
      </c>
      <c r="B51" s="19" t="s">
        <v>179</v>
      </c>
      <c r="C51" s="8" t="s">
        <v>6</v>
      </c>
      <c r="D51" s="35"/>
    </row>
    <row r="52" spans="1:4" s="6" customFormat="1" ht="15.75">
      <c r="A52" s="4" t="s">
        <v>206</v>
      </c>
      <c r="B52" s="19" t="s">
        <v>180</v>
      </c>
      <c r="C52" s="8" t="s">
        <v>25</v>
      </c>
      <c r="D52" s="36"/>
    </row>
    <row r="53" spans="1:4" ht="37.5" customHeight="1">
      <c r="A53" s="68" t="s">
        <v>262</v>
      </c>
      <c r="B53" s="69"/>
      <c r="C53" s="69"/>
      <c r="D53" s="70"/>
    </row>
    <row r="54" spans="1:4" ht="31.5">
      <c r="A54" s="32" t="s">
        <v>263</v>
      </c>
      <c r="B54" s="33" t="s">
        <v>264</v>
      </c>
      <c r="C54" s="34" t="s">
        <v>6</v>
      </c>
      <c r="D54" s="37"/>
    </row>
    <row r="55" spans="1:4" ht="15.75">
      <c r="A55" s="32" t="s">
        <v>265</v>
      </c>
      <c r="B55" s="33" t="s">
        <v>203</v>
      </c>
      <c r="C55" s="34" t="s">
        <v>6</v>
      </c>
      <c r="D55" s="37"/>
    </row>
    <row r="56" spans="1:4" ht="31.5">
      <c r="A56" s="32" t="s">
        <v>266</v>
      </c>
      <c r="B56" s="33" t="s">
        <v>267</v>
      </c>
      <c r="C56" s="34" t="s">
        <v>25</v>
      </c>
      <c r="D56" s="38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2017-03-30T10:13:52Z</cp:lastPrinted>
  <dcterms:created xsi:type="dcterms:W3CDTF">2006-09-16T00:00:00Z</dcterms:created>
  <dcterms:modified xsi:type="dcterms:W3CDTF">2018-03-15T08:31:05Z</dcterms:modified>
  <cp:category/>
  <cp:version/>
  <cp:contentType/>
  <cp:contentStatus/>
</cp:coreProperties>
</file>